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<sst xmlns="http://schemas.openxmlformats.org/spreadsheetml/2006/main" count="2728" uniqueCount="2079">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</sst>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39" t="s">
        <v>990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44377</v>
      </c>
      <c r="M6" s="1019"/>
      <c r="N6" s="1044" t="s">
        <v>992</v>
      </c>
      <c r="O6" s="1008"/>
      <c r="P6" s="1045">
        <f>OTCHET!F9</f>
        <v>44377</v>
      </c>
      <c r="Q6" s="1044" t="s">
        <v>992</v>
      </c>
      <c r="R6" s="1046"/>
      <c r="S6" s="1740">
        <f>+Q4</f>
        <v>2021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0" t="s">
        <v>969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44377</v>
      </c>
      <c r="H9" s="1019"/>
      <c r="I9" s="1069">
        <f>+L4</f>
        <v>2021</v>
      </c>
      <c r="J9" s="1070">
        <f>+L6</f>
        <v>44377</v>
      </c>
      <c r="K9" s="1071"/>
      <c r="L9" s="1072">
        <f>+L6</f>
        <v>44377</v>
      </c>
      <c r="M9" s="1071"/>
      <c r="N9" s="1073">
        <f>+L6</f>
        <v>44377</v>
      </c>
      <c r="O9" s="1074"/>
      <c r="P9" s="1075">
        <f>+L4</f>
        <v>2021</v>
      </c>
      <c r="Q9" s="1073">
        <f>+L6</f>
        <v>44377</v>
      </c>
      <c r="R9" s="1046"/>
      <c r="S9" s="1723" t="s">
        <v>970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1007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1988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1987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1009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1011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1013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1015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1017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1019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1989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1022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1025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1027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1029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1031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1038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1040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1046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1049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1051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1052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1054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1056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1058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1062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1064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1066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1068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1070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1072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1075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1077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1079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1081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1085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1088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1090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1092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1095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1097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1099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1102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1104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1106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1108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1111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5" t="s">
        <v>1113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1" t="s">
        <v>1115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1121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1123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1125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1128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1130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1132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1134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1136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1139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1141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1143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1145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1149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1151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1153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1156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1158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1160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1163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1165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1167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10112</v>
      </c>
      <c r="M116" s="1095"/>
      <c r="N116" s="1132">
        <f>+ROUND(+G116+J116+L116,0)</f>
        <v>10112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10112</v>
      </c>
      <c r="R116" s="1046"/>
      <c r="S116" s="1684" t="s">
        <v>1170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1172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10112</v>
      </c>
      <c r="M118" s="1095"/>
      <c r="N118" s="1209">
        <f>+ROUND(+SUM(N116:N117),0)</f>
        <v>10112</v>
      </c>
      <c r="O118" s="1097"/>
      <c r="P118" s="1207">
        <f>+ROUND(+SUM(P116:P117),0)</f>
        <v>0</v>
      </c>
      <c r="Q118" s="1208">
        <f>+ROUND(+SUM(Q116:Q117),0)</f>
        <v>10112</v>
      </c>
      <c r="R118" s="1046"/>
      <c r="S118" s="1690" t="s">
        <v>1174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10112</v>
      </c>
      <c r="M120" s="1095"/>
      <c r="N120" s="1234">
        <f>+ROUND(N106+N110+N114+N118,0)</f>
        <v>10112</v>
      </c>
      <c r="O120" s="1097"/>
      <c r="P120" s="1280">
        <f>+ROUND(P106+P110+P114+P118,0)</f>
        <v>0</v>
      </c>
      <c r="Q120" s="1233">
        <f>+ROUND(Q106+Q110+Q114+Q118,0)</f>
        <v>10112</v>
      </c>
      <c r="R120" s="1046"/>
      <c r="S120" s="1693" t="s">
        <v>1176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1179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1183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1185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1187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181541</v>
      </c>
      <c r="M129" s="1095"/>
      <c r="N129" s="1109">
        <f>+ROUND(+G129+J129+L129,0)</f>
        <v>181541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181541</v>
      </c>
      <c r="R129" s="1046"/>
      <c r="S129" s="1684" t="s">
        <v>1190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1192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191653</v>
      </c>
      <c r="M131" s="1095"/>
      <c r="N131" s="1121">
        <f>+ROUND(+G131+J131+L131,0)</f>
        <v>191653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191653</v>
      </c>
      <c r="R131" s="1046"/>
      <c r="S131" s="1687" t="s">
        <v>1194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10112</v>
      </c>
      <c r="M132" s="1095"/>
      <c r="N132" s="1296">
        <f>+ROUND(+N131-N129-N130,0)</f>
        <v>10112</v>
      </c>
      <c r="O132" s="1097"/>
      <c r="P132" s="1294">
        <f>+ROUND(+P131-P129-P130,0)</f>
        <v>0</v>
      </c>
      <c r="Q132" s="1295">
        <f>+ROUND(+Q131-Q129-Q130,0)</f>
        <v>10112</v>
      </c>
      <c r="R132" s="1046"/>
      <c r="S132" s="1669" t="s">
        <v>1196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44393</v>
      </c>
      <c r="D134" s="1247" t="s">
        <v>1198</v>
      </c>
      <c r="E134" s="1019"/>
      <c r="F134" s="1673"/>
      <c r="G134" s="1673"/>
      <c r="H134" s="1019"/>
      <c r="I134" s="1304" t="s">
        <v>1199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44377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10112</v>
      </c>
      <c r="G86" s="906">
        <f>+G87+G88</f>
        <v>0</v>
      </c>
      <c r="H86" s="907">
        <f>+H87+H88</f>
        <v>10112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10112</v>
      </c>
      <c r="G88" s="964">
        <f>+OTCHET!I521+OTCHET!I524+OTCHET!I544</f>
        <v>0</v>
      </c>
      <c r="H88" s="965">
        <f>+OTCHET!J521+OTCHET!J524+OTCHET!J544</f>
        <v>10112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181541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181541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-191653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-191653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8">
      <selection activeCell="E606" sqref="E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ЧУЖДИ СРЕДСТВА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1860</v>
      </c>
      <c r="C9" s="1826"/>
      <c r="D9" s="1827"/>
      <c r="E9" s="115">
        <v>44197</v>
      </c>
      <c r="F9" s="116">
        <v>44377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759" t="s">
        <v>963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Твърдица</v>
      </c>
      <c r="C12" s="1788"/>
      <c r="D12" s="1789"/>
      <c r="E12" s="118" t="s">
        <v>957</v>
      </c>
      <c r="F12" s="1585" t="s">
        <v>1540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28" t="s">
        <v>2053</v>
      </c>
      <c r="F19" s="1829"/>
      <c r="G19" s="1829"/>
      <c r="H19" s="1830"/>
      <c r="I19" s="1834" t="s">
        <v>2054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465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467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ЧУЖДИ СРЕДСТВА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Твърдица</v>
      </c>
      <c r="C176" s="1785"/>
      <c r="D176" s="1786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Твърдица</v>
      </c>
      <c r="C179" s="1788"/>
      <c r="D179" s="1789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28" t="s">
        <v>2055</v>
      </c>
      <c r="F183" s="1829"/>
      <c r="G183" s="1829"/>
      <c r="H183" s="1830"/>
      <c r="I183" s="1837" t="s">
        <v>2056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739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742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192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197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198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269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717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217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219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220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221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1652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222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231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232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233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234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1657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1654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1655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244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270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245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246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619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681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682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909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2" t="s">
        <v>690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ЧУЖДИ СРЕДСТВА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Твърдица</v>
      </c>
      <c r="C350" s="1785"/>
      <c r="D350" s="1786"/>
      <c r="E350" s="115">
        <f>$E$9</f>
        <v>44197</v>
      </c>
      <c r="F350" s="407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Твърдица</v>
      </c>
      <c r="C353" s="1788"/>
      <c r="D353" s="1789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0" t="s">
        <v>2057</v>
      </c>
      <c r="F357" s="1841"/>
      <c r="G357" s="1841"/>
      <c r="H357" s="1842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273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284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306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250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251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253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254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916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676</v>
      </c>
      <c r="D405" s="176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677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695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257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762</v>
      </c>
      <c r="D422" s="1762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700</v>
      </c>
      <c r="D423" s="1762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258</v>
      </c>
      <c r="D424" s="1762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679</v>
      </c>
      <c r="D425" s="1762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920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ЧУЖДИ СРЕДСТВА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Твърдица</v>
      </c>
      <c r="C435" s="1785"/>
      <c r="D435" s="1786"/>
      <c r="E435" s="115">
        <f>$E$9</f>
        <v>44197</v>
      </c>
      <c r="F435" s="407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Твърдица</v>
      </c>
      <c r="C438" s="1788"/>
      <c r="D438" s="1789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2059</v>
      </c>
      <c r="F442" s="1829"/>
      <c r="G442" s="1829"/>
      <c r="H442" s="1830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ЧУЖДИ СРЕДСТВА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Твърдица</v>
      </c>
      <c r="C451" s="1785"/>
      <c r="D451" s="1786"/>
      <c r="E451" s="115">
        <f>$E$9</f>
        <v>44197</v>
      </c>
      <c r="F451" s="407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Твърдица</v>
      </c>
      <c r="C454" s="1788"/>
      <c r="D454" s="1789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1" t="s">
        <v>2061</v>
      </c>
      <c r="F458" s="1832"/>
      <c r="G458" s="1832"/>
      <c r="H458" s="1833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763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766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1950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769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776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924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929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930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931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932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310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934</v>
      </c>
      <c r="D535" s="177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935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936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937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10112</v>
      </c>
      <c r="K544" s="581">
        <f t="shared" si="127"/>
        <v>0</v>
      </c>
      <c r="L544" s="578">
        <f t="shared" si="127"/>
        <v>10112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>
        <v>0</v>
      </c>
      <c r="H546" s="597">
        <v>0</v>
      </c>
      <c r="I546" s="449"/>
      <c r="J546" s="450">
        <v>10112</v>
      </c>
      <c r="K546" s="597">
        <v>0</v>
      </c>
      <c r="L546" s="1385">
        <f t="shared" si="116"/>
        <v>10112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946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-10112</v>
      </c>
      <c r="K566" s="581">
        <f t="shared" si="128"/>
        <v>0</v>
      </c>
      <c r="L566" s="578">
        <f t="shared" si="128"/>
        <v>-10112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181541</v>
      </c>
      <c r="K567" s="584">
        <v>0</v>
      </c>
      <c r="L567" s="1379">
        <f t="shared" si="116"/>
        <v>181541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>
        <v>0</v>
      </c>
      <c r="H573" s="1626">
        <v>0</v>
      </c>
      <c r="I573" s="152"/>
      <c r="J573" s="153">
        <v>-191653</v>
      </c>
      <c r="K573" s="1626">
        <v>0</v>
      </c>
      <c r="L573" s="1393">
        <f t="shared" si="129"/>
        <v>-191653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951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828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3" t="s">
        <v>2076</v>
      </c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872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2075</v>
      </c>
      <c r="E603" s="671"/>
      <c r="F603" s="218" t="s">
        <v>874</v>
      </c>
      <c r="G603" s="1766" t="s">
        <v>2077</v>
      </c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875</v>
      </c>
      <c r="C604" s="1750"/>
      <c r="D604" s="672" t="s">
        <v>876</v>
      </c>
      <c r="E604" s="673"/>
      <c r="F604" s="674"/>
      <c r="G604" s="1751" t="s">
        <v>872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>
        <v>44393</v>
      </c>
      <c r="C605" s="1753"/>
      <c r="D605" s="675" t="s">
        <v>877</v>
      </c>
      <c r="E605" s="676" t="s">
        <v>2078</v>
      </c>
      <c r="F605" s="677"/>
      <c r="G605" s="678" t="s">
        <v>878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E723" sqref="E723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28" t="s">
        <v>2072</v>
      </c>
      <c r="M23" s="1829"/>
      <c r="N23" s="1829"/>
      <c r="O23" s="1830"/>
      <c r="P23" s="1837" t="s">
        <v>2073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739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742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192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197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198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269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717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217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219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220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221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1656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222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231</v>
      </c>
      <c r="K98" s="1808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232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233</v>
      </c>
      <c r="K100" s="1808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234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1657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1654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1655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244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270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245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246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619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681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682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909</v>
      </c>
      <c r="K136" s="1801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690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690</v>
      </c>
      <c r="K141" s="1803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2021-07-16T12:41:32Z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