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<sst xmlns="http://schemas.openxmlformats.org/spreadsheetml/2006/main" count="2723" uniqueCount="2074">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</sst>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Твърдица</v>
      </c>
      <c r="C2" s="1670"/>
      <c r="D2" s="1671"/>
      <c r="E2" s="1019"/>
      <c r="F2" s="1020">
        <f>+OTCHET!H9</f>
        <v>0</v>
      </c>
      <c r="G2" s="1021" t="str">
        <f>+OTCHET!F12</f>
        <v>7004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43890</v>
      </c>
      <c r="M6" s="1019"/>
      <c r="N6" s="1044" t="s">
        <v>997</v>
      </c>
      <c r="O6" s="1008"/>
      <c r="P6" s="1045">
        <f>OTCHET!F9</f>
        <v>43890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43890</v>
      </c>
      <c r="H9" s="1019"/>
      <c r="I9" s="1069">
        <f>+L4</f>
        <v>2020</v>
      </c>
      <c r="J9" s="1070">
        <f>+L6</f>
        <v>43890</v>
      </c>
      <c r="K9" s="1071"/>
      <c r="L9" s="1072">
        <f>+L6</f>
        <v>43890</v>
      </c>
      <c r="M9" s="1071"/>
      <c r="N9" s="1073">
        <f>+L6</f>
        <v>43890</v>
      </c>
      <c r="O9" s="1074"/>
      <c r="P9" s="1075">
        <f>+L4</f>
        <v>2020</v>
      </c>
      <c r="Q9" s="1073">
        <f>+L6</f>
        <v>43890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</v>
      </c>
      <c r="K129" s="1095"/>
      <c r="L129" s="1108">
        <f>+IF($P$2=33,$Q129,0)</f>
        <v>0</v>
      </c>
      <c r="M129" s="1095"/>
      <c r="N129" s="1109">
        <f>+ROUND(+G129+J129+L129,0)</f>
        <v>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</v>
      </c>
      <c r="K131" s="1095"/>
      <c r="L131" s="1120">
        <f>+IF($P$2=33,$Q131,0)</f>
        <v>0</v>
      </c>
      <c r="M131" s="1095"/>
      <c r="N131" s="1121">
        <f>+ROUND(+G131+J131+L131,0)</f>
        <v>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43890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СРЕДСТВАТА ОТ ЕВРОПЕЙСКИЯ СЪЮЗ - РА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1865</v>
      </c>
      <c r="C9" s="1769"/>
      <c r="D9" s="1770"/>
      <c r="E9" s="115">
        <v>43831</v>
      </c>
      <c r="F9" s="116">
        <v>43890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Твърдица</v>
      </c>
      <c r="C12" s="1772"/>
      <c r="D12" s="1773"/>
      <c r="E12" s="118" t="s">
        <v>962</v>
      </c>
      <c r="F12" s="1586" t="s">
        <v>1545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2059</v>
      </c>
      <c r="F19" s="1750"/>
      <c r="G19" s="1750"/>
      <c r="H19" s="1751"/>
      <c r="I19" s="1755" t="s">
        <v>2060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СРЕДСТВАТА ОТ ЕВРОПЕЙСКИЯ СЪЮЗ - РА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Твърдица</v>
      </c>
      <c r="C176" s="1781"/>
      <c r="D176" s="1782"/>
      <c r="E176" s="115">
        <f>$E$9</f>
        <v>43831</v>
      </c>
      <c r="F176" s="226">
        <f>$F$9</f>
        <v>43890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Твърдица</v>
      </c>
      <c r="C179" s="1772"/>
      <c r="D179" s="1773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2061</v>
      </c>
      <c r="F183" s="1750"/>
      <c r="G183" s="1750"/>
      <c r="H183" s="1751"/>
      <c r="I183" s="1758" t="s">
        <v>2062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РА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Твърдица</v>
      </c>
      <c r="C350" s="1781"/>
      <c r="D350" s="1782"/>
      <c r="E350" s="115">
        <f>$E$9</f>
        <v>43831</v>
      </c>
      <c r="F350" s="407">
        <f>$F$9</f>
        <v>43890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Твърдица</v>
      </c>
      <c r="C353" s="1772"/>
      <c r="D353" s="1773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2063</v>
      </c>
      <c r="F357" s="1762"/>
      <c r="G357" s="1762"/>
      <c r="H357" s="1763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СРЕДСТВАТА ОТ ЕВРОПЕЙСКИЯ СЪЮЗ - РА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Твърдица</v>
      </c>
      <c r="C435" s="1781"/>
      <c r="D435" s="1782"/>
      <c r="E435" s="115">
        <f>$E$9</f>
        <v>43831</v>
      </c>
      <c r="F435" s="407">
        <f>$F$9</f>
        <v>43890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Твърдица</v>
      </c>
      <c r="C438" s="1772"/>
      <c r="D438" s="1773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2065</v>
      </c>
      <c r="F442" s="1750"/>
      <c r="G442" s="1750"/>
      <c r="H442" s="1751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СРЕДСТВАТА ОТ ЕВРОПЕЙСКИЯ СЪЮЗ - РА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Твърдица</v>
      </c>
      <c r="C451" s="1781"/>
      <c r="D451" s="1782"/>
      <c r="E451" s="115">
        <f>$E$9</f>
        <v>43831</v>
      </c>
      <c r="F451" s="407">
        <f>$F$9</f>
        <v>43890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Твърдица</v>
      </c>
      <c r="C454" s="1772"/>
      <c r="D454" s="1773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2067</v>
      </c>
      <c r="F458" s="1753"/>
      <c r="G458" s="1753"/>
      <c r="H458" s="1754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8</v>
      </c>
      <c r="K567" s="584">
        <v>0</v>
      </c>
      <c r="L567" s="1379">
        <f t="shared" si="116"/>
        <v>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-8</v>
      </c>
      <c r="K573" s="1627">
        <v>0</v>
      </c>
      <c r="L573" s="1393">
        <f t="shared" si="129"/>
        <v>-8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2056</v>
      </c>
      <c r="M23" s="1750"/>
      <c r="N23" s="1750"/>
      <c r="O23" s="1751"/>
      <c r="P23" s="1758" t="s">
        <v>2057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2020-03-09T12:46:18Z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